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gyone\OneDrive\デスクトップ\"/>
    </mc:Choice>
  </mc:AlternateContent>
  <xr:revisionPtr revIDLastSave="0" documentId="13_ncr:1_{EADF5096-2B4E-4976-9C9E-96F7CF97F64E}" xr6:coauthVersionLast="47" xr6:coauthVersionMax="47" xr10:uidLastSave="{00000000-0000-0000-0000-000000000000}"/>
  <bookViews>
    <workbookView xWindow="-28920" yWindow="-120" windowWidth="29040" windowHeight="15840" xr2:uid="{F133066A-8964-4181-B3CE-D7A73A47BEB6}"/>
  </bookViews>
  <sheets>
    <sheet name="結果" sheetId="2" r:id="rId1"/>
    <sheet name="Q1" sheetId="1" r:id="rId2"/>
    <sheet name="Q2" sheetId="4" r:id="rId3"/>
  </sheets>
  <definedNames>
    <definedName name="_xlnm._FilterDatabase" localSheetId="1" hidden="1">'Q1'!$B$5:$B$515</definedName>
    <definedName name="_xlnm._FilterDatabase" localSheetId="2" hidden="1">'Q2'!$B$4:$B$466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2" l="1"/>
  <c r="C18" i="2"/>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C10" i="2" s="1"/>
  <c r="D10" i="2" s="1"/>
  <c r="H48" i="1"/>
  <c r="H49" i="1"/>
  <c r="H50" i="1"/>
  <c r="H51" i="1"/>
  <c r="H52" i="1"/>
  <c r="H53" i="1"/>
  <c r="H54" i="1"/>
  <c r="H55" i="1"/>
  <c r="H56" i="1"/>
  <c r="H57" i="1"/>
  <c r="H58" i="1"/>
  <c r="H59" i="1"/>
  <c r="H60" i="1"/>
  <c r="H61" i="1"/>
  <c r="H62" i="1"/>
  <c r="H63" i="1"/>
  <c r="H64" i="1"/>
  <c r="H65" i="1"/>
  <c r="H66" i="1"/>
  <c r="H67" i="1"/>
  <c r="H68" i="1"/>
  <c r="H69" i="1"/>
  <c r="H70" i="1"/>
  <c r="H7" i="1"/>
  <c r="B15" i="2" l="1"/>
  <c r="C8" i="2"/>
  <c r="D8" i="2" s="1"/>
  <c r="C9" i="2"/>
  <c r="D9" i="2" s="1"/>
  <c r="C11" i="2"/>
  <c r="D11" i="2" s="1"/>
  <c r="C6" i="2"/>
  <c r="D6" i="2" s="1"/>
  <c r="C5" i="2"/>
  <c r="D5" i="2" s="1"/>
  <c r="C4" i="2"/>
  <c r="D4" i="2" s="1"/>
  <c r="C7" i="2"/>
  <c r="D7" i="2" s="1"/>
  <c r="C3" i="2"/>
  <c r="D3" i="2" s="1"/>
</calcChain>
</file>

<file path=xl/sharedStrings.xml><?xml version="1.0" encoding="utf-8"?>
<sst xmlns="http://schemas.openxmlformats.org/spreadsheetml/2006/main" count="135" uniqueCount="111">
  <si>
    <t>自分の労働に対して、正当な賃金が支払われていると感じる</t>
    <rPh sb="0" eb="2">
      <t>ジブン</t>
    </rPh>
    <rPh sb="3" eb="5">
      <t>ロウドウ</t>
    </rPh>
    <rPh sb="6" eb="7">
      <t>タイ</t>
    </rPh>
    <rPh sb="10" eb="12">
      <t>セイトウ</t>
    </rPh>
    <rPh sb="13" eb="15">
      <t>チンギン</t>
    </rPh>
    <rPh sb="16" eb="18">
      <t>シハラ</t>
    </rPh>
    <rPh sb="24" eb="25">
      <t>カン</t>
    </rPh>
    <phoneticPr fontId="2"/>
  </si>
  <si>
    <t>1年ごとの賃金の増え方に満足している</t>
    <rPh sb="1" eb="2">
      <t>ネン</t>
    </rPh>
    <rPh sb="5" eb="7">
      <t>チンギン</t>
    </rPh>
    <rPh sb="8" eb="9">
      <t>フ</t>
    </rPh>
    <rPh sb="10" eb="11">
      <t>カタ</t>
    </rPh>
    <rPh sb="12" eb="14">
      <t>マンゾク</t>
    </rPh>
    <phoneticPr fontId="2"/>
  </si>
  <si>
    <t>諸手当に満足している</t>
    <rPh sb="0" eb="3">
      <t>ショテアテ</t>
    </rPh>
    <rPh sb="4" eb="6">
      <t>マンゾク</t>
    </rPh>
    <phoneticPr fontId="2"/>
  </si>
  <si>
    <t>今の会社は、公平な昇進システムを採用している</t>
    <rPh sb="0" eb="1">
      <t>イマ</t>
    </rPh>
    <rPh sb="2" eb="4">
      <t>カイシャ</t>
    </rPh>
    <rPh sb="6" eb="8">
      <t>コウヘイ</t>
    </rPh>
    <rPh sb="9" eb="11">
      <t>ショウシン</t>
    </rPh>
    <rPh sb="16" eb="18">
      <t>サイヨウ</t>
    </rPh>
    <phoneticPr fontId="2"/>
  </si>
  <si>
    <t>今の会社では仕事のパフォーマンスが昇進の重要な要素である</t>
    <rPh sb="0" eb="1">
      <t>イマ</t>
    </rPh>
    <rPh sb="2" eb="4">
      <t>カイシャ</t>
    </rPh>
    <rPh sb="6" eb="8">
      <t>シゴト</t>
    </rPh>
    <rPh sb="17" eb="19">
      <t>ショウシン</t>
    </rPh>
    <rPh sb="20" eb="22">
      <t>ジュウヨウ</t>
    </rPh>
    <rPh sb="23" eb="25">
      <t>ヨウソ</t>
    </rPh>
    <phoneticPr fontId="2"/>
  </si>
  <si>
    <t>自分にも昇進チャンスがあり、その事実に満足している</t>
    <rPh sb="0" eb="2">
      <t>ジブン</t>
    </rPh>
    <rPh sb="4" eb="6">
      <t>ショウシン</t>
    </rPh>
    <rPh sb="16" eb="18">
      <t>ジジツ</t>
    </rPh>
    <rPh sb="19" eb="21">
      <t>マンゾク</t>
    </rPh>
    <phoneticPr fontId="2"/>
  </si>
  <si>
    <t>今の会社で昇進できた人は、他の会社に移っても同じように出世するだろう</t>
    <rPh sb="0" eb="1">
      <t>イマ</t>
    </rPh>
    <rPh sb="2" eb="4">
      <t>カイシャ</t>
    </rPh>
    <rPh sb="5" eb="7">
      <t>ショウシン</t>
    </rPh>
    <rPh sb="10" eb="11">
      <t>ヒト</t>
    </rPh>
    <rPh sb="13" eb="14">
      <t>ホカ</t>
    </rPh>
    <rPh sb="15" eb="17">
      <t>カイシャ</t>
    </rPh>
    <rPh sb="18" eb="19">
      <t>ウツ</t>
    </rPh>
    <rPh sb="22" eb="23">
      <t>オナ</t>
    </rPh>
    <rPh sb="27" eb="29">
      <t>シュッセ</t>
    </rPh>
    <phoneticPr fontId="2"/>
  </si>
  <si>
    <t>今の上司やマネージャーは私に不公平だ</t>
    <rPh sb="0" eb="1">
      <t>イマ</t>
    </rPh>
    <rPh sb="2" eb="4">
      <t>ジョウシ</t>
    </rPh>
    <rPh sb="12" eb="13">
      <t>ワタシ</t>
    </rPh>
    <rPh sb="14" eb="17">
      <t>フコウヘイ</t>
    </rPh>
    <phoneticPr fontId="2"/>
  </si>
  <si>
    <t>今の上司やマネージャーは部下の感情に興味を示さない</t>
    <rPh sb="12" eb="14">
      <t>ブカ</t>
    </rPh>
    <rPh sb="15" eb="17">
      <t>カンジョウ</t>
    </rPh>
    <rPh sb="18" eb="20">
      <t>キョウミ</t>
    </rPh>
    <rPh sb="21" eb="22">
      <t>シメ</t>
    </rPh>
    <phoneticPr fontId="2"/>
  </si>
  <si>
    <t>今の上司やマネージャーは部下の能力開発を重要な仕事の一つと考えている</t>
    <rPh sb="12" eb="14">
      <t>ブカ</t>
    </rPh>
    <rPh sb="15" eb="19">
      <t>ノウリョクカイハツ</t>
    </rPh>
    <rPh sb="20" eb="22">
      <t>ジュウヨウ</t>
    </rPh>
    <rPh sb="23" eb="25">
      <t>シゴト</t>
    </rPh>
    <rPh sb="26" eb="27">
      <t>ヒト</t>
    </rPh>
    <rPh sb="29" eb="30">
      <t>カンガ</t>
    </rPh>
    <phoneticPr fontId="2"/>
  </si>
  <si>
    <t>今の上司やマネージャーは部下に何の相談もせずに意思決定をする</t>
    <rPh sb="12" eb="14">
      <t>ブカ</t>
    </rPh>
    <rPh sb="15" eb="16">
      <t>ナン</t>
    </rPh>
    <rPh sb="17" eb="19">
      <t>ソウダン</t>
    </rPh>
    <rPh sb="23" eb="27">
      <t>イシケッテイ</t>
    </rPh>
    <phoneticPr fontId="2"/>
  </si>
  <si>
    <t>今の上司やマネージャーは、私を意思決定のプロセスに参加させ、アイデアや意見を出すように促してくれる</t>
    <phoneticPr fontId="2"/>
  </si>
  <si>
    <t>自分が今の会社から受けるメリットに満足していない</t>
  </si>
  <si>
    <t>今の会社から受けているメリットは、他の会社や組織で受けられるメリットと同じくらい良い</t>
  </si>
  <si>
    <t>今の会社から受けているメリットは、同僚と同じくらいのレベルだ</t>
  </si>
  <si>
    <t>なんらかのトラブルに起きた人に対して、今の会社や組織が提供する保証に満足している</t>
  </si>
  <si>
    <t>会社が提供する設備や備品に満足している</t>
  </si>
  <si>
    <t>今の会社が提供する社食、または周辺の食事環境に満足している</t>
  </si>
  <si>
    <t>今の会社は、社員の健康に気を使ってくれている</t>
  </si>
  <si>
    <t>今の会社への通勤状態に満足している</t>
  </si>
  <si>
    <t>私が良い働きをした時は、会社がしっかりと認めてくれる</t>
  </si>
  <si>
    <t>自分の働きが感謝されているとは思えない</t>
  </si>
  <si>
    <t>自分の努力が報われているとは感じられない</t>
  </si>
  <si>
    <t>今の会社には従業員の良い働きに対して報いるためのシステムがある</t>
  </si>
  <si>
    <t>今の会社の報酬や評価のシステムは、公平に運営されている</t>
  </si>
  <si>
    <t>一緒に働いている人たちのことが好きだ</t>
  </si>
  <si>
    <t>一緒に働いている人の能力が低いせいで、自分はより多く働かねばならない</t>
  </si>
  <si>
    <t>同僚と一緒に過ごす時間は楽しい</t>
  </si>
  <si>
    <t>今の会社には言い争いやケンカが多い</t>
  </si>
  <si>
    <t>上司や同僚とは円滑な人間関係を築くことができている</t>
  </si>
  <si>
    <t>組織内のコミュニケーションは全体的に良い</t>
  </si>
  <si>
    <t>仕事の割当が満足に説明されることがない</t>
  </si>
  <si>
    <t>組織のゴールがよくわからない</t>
  </si>
  <si>
    <t>組織の中でなにが起きているのかわからないと感じることが多い</t>
  </si>
  <si>
    <t>仕事でやるべきことが多すぎる</t>
  </si>
  <si>
    <t>会社内のルールの多くが、良い仕事をする妨げになっている</t>
  </si>
  <si>
    <t>今の労働環境に概ね満足している</t>
  </si>
  <si>
    <t>今の会社は必要な装備を提供してくれる</t>
  </si>
  <si>
    <t>今の会社は法律で定められた労働時間や休暇を守っている</t>
  </si>
  <si>
    <t>社内の研修やトレーニングプログラムにより自信がついた</t>
  </si>
  <si>
    <t>今の会社は満足な量の職業訓練やガイダンスを提供している</t>
  </si>
  <si>
    <t>会社の研修やトレーニングプログラムによりモチベーションが上がった</t>
  </si>
  <si>
    <t>会社の研修やトレーニングプログラムにより仕事のスキルが高まった</t>
  </si>
  <si>
    <t>会社の研修やトレーニングプログラムにより、世の中の変化について行けるようになった</t>
  </si>
  <si>
    <t>会社の研修やトレーニングプログラムにより仕事の満足度が上がった</t>
  </si>
  <si>
    <t>今の会社はプロとしての技能を高めるためのチャンスを提供してくれる</t>
  </si>
  <si>
    <t>今の会社が提供してくれるキャリア形成の機会に満足している</t>
  </si>
  <si>
    <t>今の会社のせいで、家族や友人と過ごす時間が減っている</t>
  </si>
  <si>
    <t>プライベートでの役割を果たすための時間を、今の会社はサポートしてくれていない</t>
  </si>
  <si>
    <t>今の仕事のせいで、十分な睡眠や健康的な食事と運動に割く時間がないと感じる</t>
  </si>
  <si>
    <t>自分が手掛けた仕事が最終的にどうなったのかをちゃんと知ることができない</t>
  </si>
  <si>
    <t>今の会社は私が好きでない仕事を指示してくるため、あまり幸福でないと感じる</t>
  </si>
  <si>
    <t>私のマネージャーや上司が厳しすぎるデッドラインを設定するため、ストレスを感じる</t>
  </si>
  <si>
    <t>組織のゴールを達成するために、すべての部署が協力しあっている</t>
  </si>
  <si>
    <t>自分のパフォーマンスについて、気楽に提案やコメントができる</t>
  </si>
  <si>
    <t>組織内のコミュニケーションやチームワークは良好だと思う</t>
  </si>
  <si>
    <t>仕事にあたって、チームメイトから十分な励ましや協力を得られている</t>
  </si>
  <si>
    <t>仕事のゴールの内容と目的を明確に理解できている</t>
  </si>
  <si>
    <t>自分の仕事と責任の内容を明確に説明できる</t>
  </si>
  <si>
    <t>私のマネージャーや上司は、部下に積極的な意思決定を任せてくれる</t>
  </si>
  <si>
    <t>私のマネージャーや上司は、組織の意思決定に関する情報収集を任せてくれる</t>
  </si>
  <si>
    <t>私がすべきタスクに関する重要な決定を、自分で自由に行うことができる</t>
  </si>
  <si>
    <t>今の会社に守られていると感じられる</t>
  </si>
  <si>
    <t>今の会社では、簡単に解雇されることはないと感じられる</t>
  </si>
  <si>
    <t>質問</t>
    <rPh sb="0" eb="2">
      <t>シツモン</t>
    </rPh>
    <phoneticPr fontId="2"/>
  </si>
  <si>
    <t>No</t>
    <phoneticPr fontId="2"/>
  </si>
  <si>
    <t>総合得点</t>
    <rPh sb="0" eb="2">
      <t>ソウゴウ</t>
    </rPh>
    <rPh sb="2" eb="4">
      <t>トクテン</t>
    </rPh>
    <phoneticPr fontId="2"/>
  </si>
  <si>
    <t>給与と福利厚生の満足度</t>
    <rPh sb="0" eb="2">
      <t>キュウヨ</t>
    </rPh>
    <rPh sb="3" eb="5">
      <t>フクリ</t>
    </rPh>
    <rPh sb="5" eb="7">
      <t>コウセイ</t>
    </rPh>
    <rPh sb="8" eb="11">
      <t>マンゾクド</t>
    </rPh>
    <phoneticPr fontId="2"/>
  </si>
  <si>
    <t>労働環境の満足度</t>
    <rPh sb="0" eb="2">
      <t>ロウドウ</t>
    </rPh>
    <rPh sb="2" eb="4">
      <t>カンキョウ</t>
    </rPh>
    <rPh sb="5" eb="8">
      <t>マンゾクド</t>
    </rPh>
    <phoneticPr fontId="2"/>
  </si>
  <si>
    <t>キャリアと上昇機会の満足度</t>
    <rPh sb="5" eb="7">
      <t>ジョウショウ</t>
    </rPh>
    <rPh sb="7" eb="9">
      <t>キカイ</t>
    </rPh>
    <rPh sb="10" eb="13">
      <t>マンゾクド</t>
    </rPh>
    <phoneticPr fontId="2"/>
  </si>
  <si>
    <t>上司やリーダーシップへの満足度</t>
    <rPh sb="0" eb="2">
      <t>ジョウシ</t>
    </rPh>
    <rPh sb="12" eb="15">
      <t>マンゾクド</t>
    </rPh>
    <phoneticPr fontId="2"/>
  </si>
  <si>
    <t>社内コミュニケーションへの満足度</t>
    <rPh sb="0" eb="2">
      <t>シャナイ</t>
    </rPh>
    <rPh sb="13" eb="16">
      <t>マンゾクド</t>
    </rPh>
    <phoneticPr fontId="2"/>
  </si>
  <si>
    <t>ワークライフバランスへの満足度</t>
    <rPh sb="12" eb="15">
      <t>マンゾクド</t>
    </rPh>
    <phoneticPr fontId="2"/>
  </si>
  <si>
    <t>社内の能力開発への満足度</t>
    <rPh sb="0" eb="2">
      <t>シャナイ</t>
    </rPh>
    <rPh sb="3" eb="5">
      <t>ノウリョク</t>
    </rPh>
    <rPh sb="5" eb="7">
      <t>カイハツ</t>
    </rPh>
    <rPh sb="9" eb="12">
      <t>マンゾクド</t>
    </rPh>
    <phoneticPr fontId="2"/>
  </si>
  <si>
    <t>チームワークと職場の安心感への満足度</t>
    <rPh sb="7" eb="9">
      <t>ショクバ</t>
    </rPh>
    <rPh sb="10" eb="13">
      <t>アンシンカン</t>
    </rPh>
    <rPh sb="15" eb="18">
      <t>マンゾクド</t>
    </rPh>
    <phoneticPr fontId="2"/>
  </si>
  <si>
    <t>得点</t>
    <rPh sb="0" eb="2">
      <t>トクテン</t>
    </rPh>
    <phoneticPr fontId="2"/>
  </si>
  <si>
    <t>項目</t>
    <rPh sb="0" eb="2">
      <t>コウモク</t>
    </rPh>
    <phoneticPr fontId="2"/>
  </si>
  <si>
    <t>備考</t>
    <rPh sb="0" eb="2">
      <t>ビコウ</t>
    </rPh>
    <phoneticPr fontId="2"/>
  </si>
  <si>
    <t>全く当てはまらない</t>
    <rPh sb="0" eb="1">
      <t>マッタ</t>
    </rPh>
    <rPh sb="2" eb="3">
      <t>ア</t>
    </rPh>
    <phoneticPr fontId="2"/>
  </si>
  <si>
    <t>当てはまらない</t>
    <rPh sb="0" eb="1">
      <t>ア</t>
    </rPh>
    <phoneticPr fontId="2"/>
  </si>
  <si>
    <t>どちらともいえない</t>
    <phoneticPr fontId="2"/>
  </si>
  <si>
    <t>あてはまる</t>
    <phoneticPr fontId="2"/>
  </si>
  <si>
    <t>かなりあてはまる</t>
    <phoneticPr fontId="2"/>
  </si>
  <si>
    <t>★</t>
    <phoneticPr fontId="2"/>
  </si>
  <si>
    <t>Q1：仕事の幸福を判断する64問</t>
    <phoneticPr fontId="2"/>
  </si>
  <si>
    <t>◆Q1：仕事の幸福を判断する64問</t>
    <phoneticPr fontId="2"/>
  </si>
  <si>
    <t>◆Q2：攻撃型キャリア・防御型キャリア判定</t>
    <rPh sb="4" eb="7">
      <t>コウゲキガタ</t>
    </rPh>
    <rPh sb="12" eb="15">
      <t>ボウギョガタ</t>
    </rPh>
    <rPh sb="19" eb="21">
      <t>ハンテイ</t>
    </rPh>
    <phoneticPr fontId="2"/>
  </si>
  <si>
    <t>攻撃型ポイント</t>
    <rPh sb="0" eb="2">
      <t>コウゲキ</t>
    </rPh>
    <rPh sb="2" eb="3">
      <t>ガタ</t>
    </rPh>
    <phoneticPr fontId="2"/>
  </si>
  <si>
    <t>防御型ポイント</t>
    <rPh sb="0" eb="3">
      <t>ボウギョガタ</t>
    </rPh>
    <phoneticPr fontId="2"/>
  </si>
  <si>
    <t>Q2：攻撃型キャリアか防御型キャリアか</t>
    <rPh sb="3" eb="6">
      <t>コウゲキガタ</t>
    </rPh>
    <rPh sb="11" eb="14">
      <t>ボウギョガタ</t>
    </rPh>
    <phoneticPr fontId="2"/>
  </si>
  <si>
    <t>どうやったら自分の目標がかなえられるか想像することがある</t>
    <rPh sb="6" eb="8">
      <t>ジブン</t>
    </rPh>
    <rPh sb="9" eb="11">
      <t>モクヒョウ</t>
    </rPh>
    <rPh sb="19" eb="21">
      <t>ソウゾウ</t>
    </rPh>
    <phoneticPr fontId="2"/>
  </si>
  <si>
    <t>私はたいてい、悪い出来事を避けることに意識を集中している</t>
    <rPh sb="0" eb="1">
      <t>ワタシ</t>
    </rPh>
    <rPh sb="7" eb="8">
      <t>ワル</t>
    </rPh>
    <rPh sb="9" eb="12">
      <t>デキゴト</t>
    </rPh>
    <rPh sb="13" eb="14">
      <t>サ</t>
    </rPh>
    <rPh sb="19" eb="21">
      <t>イシキ</t>
    </rPh>
    <rPh sb="22" eb="24">
      <t>シュウチュウ</t>
    </rPh>
    <phoneticPr fontId="2"/>
  </si>
  <si>
    <t>私はたいてい、将来自分が成し遂げたいことに意識を集中している</t>
    <rPh sb="0" eb="1">
      <t>ワタシ</t>
    </rPh>
    <rPh sb="7" eb="11">
      <t>ショウライジブン</t>
    </rPh>
    <rPh sb="12" eb="13">
      <t>ナ</t>
    </rPh>
    <rPh sb="14" eb="15">
      <t>ト</t>
    </rPh>
    <rPh sb="21" eb="23">
      <t>イシキ</t>
    </rPh>
    <rPh sb="24" eb="26">
      <t>シュウチュウ</t>
    </rPh>
    <phoneticPr fontId="2"/>
  </si>
  <si>
    <t>どうやったら失敗を防げるかよく考える</t>
    <rPh sb="6" eb="8">
      <t>シッパイ</t>
    </rPh>
    <rPh sb="9" eb="10">
      <t>フセ</t>
    </rPh>
    <rPh sb="15" eb="16">
      <t>カンガ</t>
    </rPh>
    <phoneticPr fontId="2"/>
  </si>
  <si>
    <t>私は、自分の理想を最優先し、自分の希望や願い・大志をかなえようと努力するタイプだと思う</t>
    <rPh sb="0" eb="1">
      <t>ワタシ</t>
    </rPh>
    <rPh sb="3" eb="5">
      <t>ジブン</t>
    </rPh>
    <rPh sb="6" eb="8">
      <t>リソウ</t>
    </rPh>
    <rPh sb="9" eb="12">
      <t>サイユウセン</t>
    </rPh>
    <rPh sb="14" eb="16">
      <t>ジブン</t>
    </rPh>
    <rPh sb="17" eb="19">
      <t>キボウ</t>
    </rPh>
    <rPh sb="20" eb="21">
      <t>ネガ</t>
    </rPh>
    <rPh sb="23" eb="25">
      <t>タイシ</t>
    </rPh>
    <rPh sb="32" eb="34">
      <t>ドリョク</t>
    </rPh>
    <rPh sb="41" eb="42">
      <t>オモ</t>
    </rPh>
    <phoneticPr fontId="2"/>
  </si>
  <si>
    <t>自分の責任や役割を果たせていないのではないかと、よく心配になる</t>
    <rPh sb="0" eb="2">
      <t>ジブン</t>
    </rPh>
    <rPh sb="3" eb="5">
      <t>セキニン</t>
    </rPh>
    <rPh sb="6" eb="8">
      <t>ヤクワリ</t>
    </rPh>
    <rPh sb="9" eb="10">
      <t>ハ</t>
    </rPh>
    <rPh sb="26" eb="28">
      <t>シンパイ</t>
    </rPh>
    <phoneticPr fontId="2"/>
  </si>
  <si>
    <t>恐れている悪い出来事が自分に降りかかってくる様子をよく想像する</t>
    <rPh sb="0" eb="1">
      <t>オソ</t>
    </rPh>
    <rPh sb="5" eb="6">
      <t>ワル</t>
    </rPh>
    <rPh sb="7" eb="10">
      <t>デキゴト</t>
    </rPh>
    <rPh sb="11" eb="13">
      <t>ジブン</t>
    </rPh>
    <rPh sb="14" eb="15">
      <t>フ</t>
    </rPh>
    <rPh sb="22" eb="24">
      <t>ヨウス</t>
    </rPh>
    <rPh sb="27" eb="29">
      <t>ソウゾウ</t>
    </rPh>
    <phoneticPr fontId="2"/>
  </si>
  <si>
    <t>私はたいてい、人生においてよい結果をあげることに意識を集中させている</t>
    <rPh sb="0" eb="1">
      <t>ワタシ</t>
    </rPh>
    <rPh sb="7" eb="9">
      <t>ジンセイ</t>
    </rPh>
    <rPh sb="15" eb="17">
      <t>ケッカ</t>
    </rPh>
    <rPh sb="24" eb="26">
      <t>イシキ</t>
    </rPh>
    <rPh sb="27" eb="29">
      <t>シュウチュウ</t>
    </rPh>
    <phoneticPr fontId="2"/>
  </si>
  <si>
    <t>職場(学校)での私は、仕事(学業)で自分の理想を叶えることに集中している</t>
    <rPh sb="0" eb="2">
      <t>ショクバ</t>
    </rPh>
    <rPh sb="3" eb="5">
      <t>ガッコウ</t>
    </rPh>
    <rPh sb="8" eb="9">
      <t>ワタシ</t>
    </rPh>
    <rPh sb="11" eb="13">
      <t>シゴト</t>
    </rPh>
    <rPh sb="14" eb="16">
      <t>ガクギョウ</t>
    </rPh>
    <rPh sb="18" eb="20">
      <t>ジブン</t>
    </rPh>
    <rPh sb="21" eb="23">
      <t>リソウ</t>
    </rPh>
    <rPh sb="24" eb="25">
      <t>カナ</t>
    </rPh>
    <rPh sb="30" eb="32">
      <t>シュウチュウ</t>
    </rPh>
    <phoneticPr fontId="2"/>
  </si>
  <si>
    <t>どうやったら良い成績を取れるかについてよく考える</t>
    <rPh sb="6" eb="7">
      <t>ヨ</t>
    </rPh>
    <rPh sb="8" eb="10">
      <t>セイセキ</t>
    </rPh>
    <rPh sb="11" eb="12">
      <t>ト</t>
    </rPh>
    <rPh sb="21" eb="22">
      <t>カンガ</t>
    </rPh>
    <phoneticPr fontId="2"/>
  </si>
  <si>
    <t>将来どんな人間になりたいかについて、よく考える</t>
    <rPh sb="0" eb="2">
      <t>ショウライ</t>
    </rPh>
    <rPh sb="5" eb="7">
      <t>ニンゲン</t>
    </rPh>
    <rPh sb="20" eb="21">
      <t>カンガ</t>
    </rPh>
    <phoneticPr fontId="2"/>
  </si>
  <si>
    <t>目標とする成績をとれないのではないかと、よく心配になる</t>
    <rPh sb="0" eb="2">
      <t>モクヒョウ</t>
    </rPh>
    <rPh sb="5" eb="7">
      <t>セイセキ</t>
    </rPh>
    <rPh sb="22" eb="24">
      <t>シンパイ</t>
    </rPh>
    <phoneticPr fontId="2"/>
  </si>
  <si>
    <t>こうなったらいいなと願っていることが叶う様子をよく想像する</t>
    <rPh sb="10" eb="11">
      <t>ネガ</t>
    </rPh>
    <rPh sb="18" eb="19">
      <t>カナ</t>
    </rPh>
    <rPh sb="20" eb="22">
      <t>ヨウス</t>
    </rPh>
    <rPh sb="25" eb="27">
      <t>ソウゾウ</t>
    </rPh>
    <phoneticPr fontId="2"/>
  </si>
  <si>
    <t>職場(学校)での私は、仕事(学業)での失敗を避けることを目指している</t>
    <rPh sb="0" eb="2">
      <t>ショクバ</t>
    </rPh>
    <rPh sb="3" eb="5">
      <t>ガッコウ</t>
    </rPh>
    <rPh sb="8" eb="9">
      <t>ワタシ</t>
    </rPh>
    <rPh sb="11" eb="13">
      <t>シゴト</t>
    </rPh>
    <rPh sb="14" eb="16">
      <t>ガクギョウ</t>
    </rPh>
    <rPh sb="19" eb="21">
      <t>シッパイ</t>
    </rPh>
    <rPh sb="22" eb="23">
      <t>サ</t>
    </rPh>
    <rPh sb="28" eb="30">
      <t>メザ</t>
    </rPh>
    <phoneticPr fontId="2"/>
  </si>
  <si>
    <t>自分が将来そうなってしまったらいやだと思う自分像についてよく考えることがある</t>
    <rPh sb="0" eb="2">
      <t>ジブン</t>
    </rPh>
    <rPh sb="3" eb="5">
      <t>ショウライ</t>
    </rPh>
    <rPh sb="19" eb="20">
      <t>オモ</t>
    </rPh>
    <rPh sb="21" eb="24">
      <t>ジブンゾウ</t>
    </rPh>
    <rPh sb="30" eb="31">
      <t>カンガ</t>
    </rPh>
    <phoneticPr fontId="2"/>
  </si>
  <si>
    <t>私のとっては、利益を得ることよりも損失を避けることの方が大切だ</t>
    <rPh sb="0" eb="1">
      <t>ワタシ</t>
    </rPh>
    <rPh sb="7" eb="9">
      <t>リエキ</t>
    </rPh>
    <rPh sb="10" eb="11">
      <t>エ</t>
    </rPh>
    <rPh sb="17" eb="19">
      <t>ソンシツ</t>
    </rPh>
    <rPh sb="20" eb="21">
      <t>サ</t>
    </rPh>
    <rPh sb="26" eb="27">
      <t>ホウ</t>
    </rPh>
    <rPh sb="28" eb="30">
      <t>タイセツ</t>
    </rPh>
    <phoneticPr fontId="2"/>
  </si>
  <si>
    <t>あてはらない</t>
    <phoneticPr fontId="2"/>
  </si>
  <si>
    <t>ややあてはまらない</t>
    <phoneticPr fontId="2"/>
  </si>
  <si>
    <t>ややあてはまる</t>
    <phoneticPr fontId="2"/>
  </si>
  <si>
    <t>あてはまる</t>
    <phoneticPr fontId="2"/>
  </si>
  <si>
    <t>かなりあてはまる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</si>
</sst>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20"/>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1">
    <xf numFmtId="0" fontId="0" fillId="0" borderId="0" xfId="0">
      <alignment vertical="center"/>
    </xf>
    <xf numFmtId="0" fontId="0" fillId="0" borderId="0" xfId="0" applyFill="1">
      <alignment vertical="center"/>
    </xf>
    <xf numFmtId="0" fontId="0" fillId="0" borderId="1" xfId="0" applyFill="1" applyBorder="1">
      <alignment vertical="center"/>
    </xf>
    <xf numFmtId="0" fontId="0" fillId="0" borderId="1" xfId="0" applyBorder="1">
      <alignment vertical="center"/>
    </xf>
    <xf numFmtId="0" fontId="1" fillId="0"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0" fillId="0" borderId="2" xfId="0" applyBorder="1">
      <alignment vertical="center"/>
    </xf>
    <xf numFmtId="0" fontId="0" fillId="0" borderId="0" xfId="0" applyBorder="1">
      <alignment vertical="center"/>
    </xf>
    <xf numFmtId="0" fontId="0" fillId="0" borderId="1" xfId="0" applyFont="1" applyFill="1" applyBorder="1">
      <alignment vertical="center"/>
    </xf>
    <xf numFmtId="0" fontId="4" fillId="0" borderId="1"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63EE7-80DF-4C8C-ABB7-9F619148160D}">
  <dimension ref="A1:D19"/>
  <sheetViews>
    <sheetView tabSelected="1" workbookViewId="0">
      <selection activeCell="Q11" sqref="Q11"/>
    </sheetView>
  </sheetViews>
  <sheetFormatPr defaultRowHeight="18" x14ac:dyDescent="0.45"/>
  <cols>
    <col min="2" max="2" width="38" bestFit="1" customWidth="1"/>
    <col min="4" max="4" width="23.8984375" customWidth="1"/>
  </cols>
  <sheetData>
    <row r="1" spans="1:4" x14ac:dyDescent="0.45">
      <c r="A1" t="s">
        <v>85</v>
      </c>
    </row>
    <row r="2" spans="1:4" x14ac:dyDescent="0.45">
      <c r="B2" s="3" t="s">
        <v>76</v>
      </c>
      <c r="C2" s="3" t="s">
        <v>75</v>
      </c>
      <c r="D2" s="3" t="s">
        <v>77</v>
      </c>
    </row>
    <row r="3" spans="1:4" x14ac:dyDescent="0.45">
      <c r="B3" s="3" t="s">
        <v>66</v>
      </c>
      <c r="C3" s="3">
        <f>SUM('Q1'!H7:H70)</f>
        <v>211</v>
      </c>
      <c r="D3" s="3" t="str">
        <f>IF(C3&lt;193,"かなり不満",IF(C3&gt;256,"平均より高い満足度","やや幸福が得られていない"))</f>
        <v>やや幸福が得られていない</v>
      </c>
    </row>
    <row r="4" spans="1:4" x14ac:dyDescent="0.45">
      <c r="B4" s="3" t="s">
        <v>67</v>
      </c>
      <c r="C4" s="3">
        <f>SUMIFS('Q1'!H:H,'Q1'!D:D,"1")</f>
        <v>48</v>
      </c>
      <c r="D4" s="3" t="str">
        <f t="shared" ref="D4" si="0">IF(C4&lt;57,"かなり不満",IF(C4&gt;64,"平均より上の幸福度","やや幸福を得られてない"))</f>
        <v>かなり不満</v>
      </c>
    </row>
    <row r="5" spans="1:4" x14ac:dyDescent="0.45">
      <c r="B5" s="3" t="s">
        <v>68</v>
      </c>
      <c r="C5" s="3">
        <f>SUMIFS('Q1'!H:H,'Q1'!D:D,"2")</f>
        <v>35</v>
      </c>
      <c r="D5" s="3" t="str">
        <f>IF(C5&lt;36,"かなり不満",IF(C5&gt;40,"平均より上の幸福度","やや幸福を得られてない"))</f>
        <v>かなり不満</v>
      </c>
    </row>
    <row r="6" spans="1:4" x14ac:dyDescent="0.45">
      <c r="B6" s="3" t="s">
        <v>69</v>
      </c>
      <c r="C6" s="3">
        <f>SUMIFS('Q1'!H:H,'Q1'!D:D,"3")</f>
        <v>14</v>
      </c>
      <c r="D6" s="3" t="str">
        <f>IF(C6&lt;18,"かなり不満",IF(C6&gt;20,"平均より上の幸福度","やや幸福を得られてない"))</f>
        <v>かなり不満</v>
      </c>
    </row>
    <row r="7" spans="1:4" x14ac:dyDescent="0.45">
      <c r="B7" s="3" t="s">
        <v>70</v>
      </c>
      <c r="C7" s="3">
        <f>SUMIFS('Q1'!H:H,'Q1'!D:D,"4")</f>
        <v>19</v>
      </c>
      <c r="D7" s="3" t="str">
        <f t="shared" ref="D7:D9" si="1">IF(C7&lt;18,"かなり不満",IF(C7&gt;20,"平均より上の幸福度","やや幸福を得られてない"))</f>
        <v>やや幸福を得られてない</v>
      </c>
    </row>
    <row r="8" spans="1:4" x14ac:dyDescent="0.45">
      <c r="B8" s="3" t="s">
        <v>71</v>
      </c>
      <c r="C8" s="3">
        <f>SUMIFS('Q1'!H:H,'Q1'!D:D,"5")</f>
        <v>15</v>
      </c>
      <c r="D8" s="3" t="str">
        <f>IF(C8&lt;15,"かなり不満",IF(C8&gt;16,"平均より上の幸福度","やや幸福を得られてない"))</f>
        <v>やや幸福を得られてない</v>
      </c>
    </row>
    <row r="9" spans="1:4" x14ac:dyDescent="0.45">
      <c r="B9" s="3" t="s">
        <v>72</v>
      </c>
      <c r="C9" s="3">
        <f>SUMIFS('Q1'!H:H,'Q1'!D:D,"6")</f>
        <v>17</v>
      </c>
      <c r="D9" s="3" t="str">
        <f t="shared" si="1"/>
        <v>かなり不満</v>
      </c>
    </row>
    <row r="10" spans="1:4" x14ac:dyDescent="0.45">
      <c r="B10" s="3" t="s">
        <v>73</v>
      </c>
      <c r="C10" s="3">
        <f>SUMIFS('Q1'!H:H,'Q1'!D:D,"7")</f>
        <v>12</v>
      </c>
      <c r="D10" s="3" t="str">
        <f t="shared" ref="D10:D11" si="2">IF(C10&lt;15,"かなり不満",IF(C10&gt;16,"平均より上の幸福度","やや幸福を得られてない"))</f>
        <v>かなり不満</v>
      </c>
    </row>
    <row r="11" spans="1:4" x14ac:dyDescent="0.45">
      <c r="B11" s="3" t="s">
        <v>74</v>
      </c>
      <c r="C11" s="3">
        <f>SUMIFS('Q1'!H:H,'Q1'!D:D,"8")</f>
        <v>12</v>
      </c>
      <c r="D11" s="3" t="str">
        <f t="shared" si="2"/>
        <v>かなり不満</v>
      </c>
    </row>
    <row r="14" spans="1:4" ht="18.600000000000001" thickBot="1" x14ac:dyDescent="0.5">
      <c r="A14" t="s">
        <v>86</v>
      </c>
    </row>
    <row r="15" spans="1:4" ht="18.600000000000001" thickBot="1" x14ac:dyDescent="0.5">
      <c r="B15" s="7" t="str">
        <f>IF(C18&gt;C19,"あなたは攻撃型キャリア向き","あなたは防御型キャリア向き")</f>
        <v>あなたは防御型キャリア向き</v>
      </c>
    </row>
    <row r="16" spans="1:4" x14ac:dyDescent="0.45">
      <c r="B16" s="8"/>
    </row>
    <row r="17" spans="2:3" x14ac:dyDescent="0.45">
      <c r="B17" s="8"/>
      <c r="C17" t="s">
        <v>75</v>
      </c>
    </row>
    <row r="18" spans="2:3" x14ac:dyDescent="0.45">
      <c r="B18" s="3" t="s">
        <v>87</v>
      </c>
      <c r="C18" s="3">
        <f>SUM('Q2'!C5,'Q2'!C7,'Q2'!C9,'Q2'!C12:C15,'Q2'!C17)</f>
        <v>21</v>
      </c>
    </row>
    <row r="19" spans="2:3" x14ac:dyDescent="0.45">
      <c r="B19" s="3" t="s">
        <v>88</v>
      </c>
      <c r="C19" s="3">
        <f>SUM('Q2'!C6,'Q2'!C8,'Q2'!C10:C11,'Q2'!C16,'Q2'!C18:C20)</f>
        <v>28</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61885-0D5E-490A-8230-488D53376575}">
  <dimension ref="A1:K70"/>
  <sheetViews>
    <sheetView zoomScale="85" zoomScaleNormal="85" workbookViewId="0">
      <pane ySplit="5" topLeftCell="A54" activePane="bottomLeft" state="frozen"/>
      <selection pane="bottomLeft" activeCell="B61" sqref="B61"/>
    </sheetView>
  </sheetViews>
  <sheetFormatPr defaultRowHeight="18" x14ac:dyDescent="0.45"/>
  <cols>
    <col min="1" max="1" width="4.09765625" bestFit="1" customWidth="1"/>
    <col min="2" max="2" width="97.8984375" bestFit="1" customWidth="1"/>
    <col min="3" max="3" width="8.796875" style="1"/>
    <col min="4" max="4" width="8.796875" style="4"/>
    <col min="5" max="5" width="8.796875" style="1"/>
    <col min="6" max="6" width="2.69921875" style="1" bestFit="1" customWidth="1"/>
    <col min="7" max="7" width="18.5" style="1" bestFit="1" customWidth="1"/>
    <col min="8" max="8" width="8.796875" style="1"/>
    <col min="9" max="10" width="8.796875" style="4"/>
    <col min="11" max="11" width="8.796875" style="4" customWidth="1"/>
    <col min="12" max="16384" width="8.796875" style="1"/>
  </cols>
  <sheetData>
    <row r="1" spans="1:11" ht="32.4" x14ac:dyDescent="0.45">
      <c r="A1" s="6" t="s">
        <v>84</v>
      </c>
      <c r="B1" s="5"/>
      <c r="F1" s="2">
        <v>1</v>
      </c>
      <c r="G1" s="2" t="s">
        <v>78</v>
      </c>
    </row>
    <row r="2" spans="1:11" x14ac:dyDescent="0.45">
      <c r="F2" s="2">
        <v>2</v>
      </c>
      <c r="G2" s="2" t="s">
        <v>79</v>
      </c>
    </row>
    <row r="3" spans="1:11" x14ac:dyDescent="0.45">
      <c r="F3" s="2">
        <v>3</v>
      </c>
      <c r="G3" s="2" t="s">
        <v>80</v>
      </c>
    </row>
    <row r="4" spans="1:11" x14ac:dyDescent="0.45">
      <c r="F4" s="2">
        <v>4</v>
      </c>
      <c r="G4" s="2" t="s">
        <v>81</v>
      </c>
    </row>
    <row r="5" spans="1:11" x14ac:dyDescent="0.45">
      <c r="A5" s="3" t="s">
        <v>65</v>
      </c>
      <c r="B5" s="3" t="s">
        <v>64</v>
      </c>
      <c r="C5" s="2" t="s">
        <v>75</v>
      </c>
      <c r="F5" s="2">
        <v>5</v>
      </c>
      <c r="G5" s="2" t="s">
        <v>82</v>
      </c>
    </row>
    <row r="6" spans="1:11" x14ac:dyDescent="0.45">
      <c r="A6" s="3">
        <v>1</v>
      </c>
      <c r="B6" s="3" t="s">
        <v>0</v>
      </c>
      <c r="C6" s="2">
        <v>4</v>
      </c>
      <c r="D6" s="4">
        <v>1</v>
      </c>
    </row>
    <row r="7" spans="1:11" x14ac:dyDescent="0.45">
      <c r="A7" s="3">
        <v>2</v>
      </c>
      <c r="B7" s="3" t="s">
        <v>1</v>
      </c>
      <c r="C7" s="2">
        <v>4</v>
      </c>
      <c r="D7" s="4">
        <v>1</v>
      </c>
      <c r="H7" s="4">
        <f t="shared" ref="H7:H38" si="0">IF(I7&lt;&gt;"",VLOOKUP(C6,J:K,2,FALSE),C6)</f>
        <v>4</v>
      </c>
      <c r="J7" s="4">
        <v>1</v>
      </c>
      <c r="K7" s="4">
        <v>5</v>
      </c>
    </row>
    <row r="8" spans="1:11" x14ac:dyDescent="0.45">
      <c r="A8" s="3">
        <v>3</v>
      </c>
      <c r="B8" s="3" t="s">
        <v>2</v>
      </c>
      <c r="C8" s="2">
        <v>2</v>
      </c>
      <c r="D8" s="4">
        <v>1</v>
      </c>
      <c r="H8" s="4">
        <f t="shared" si="0"/>
        <v>4</v>
      </c>
      <c r="J8" s="4">
        <v>2</v>
      </c>
      <c r="K8" s="4">
        <v>4</v>
      </c>
    </row>
    <row r="9" spans="1:11" x14ac:dyDescent="0.45">
      <c r="A9" s="3">
        <v>4</v>
      </c>
      <c r="B9" s="3" t="s">
        <v>3</v>
      </c>
      <c r="C9" s="2">
        <v>3</v>
      </c>
      <c r="D9" s="4">
        <v>3</v>
      </c>
      <c r="H9" s="4">
        <f t="shared" si="0"/>
        <v>2</v>
      </c>
      <c r="J9" s="4">
        <v>3</v>
      </c>
      <c r="K9" s="4">
        <v>3</v>
      </c>
    </row>
    <row r="10" spans="1:11" x14ac:dyDescent="0.45">
      <c r="A10" s="3">
        <v>5</v>
      </c>
      <c r="B10" s="3" t="s">
        <v>4</v>
      </c>
      <c r="C10" s="2">
        <v>3</v>
      </c>
      <c r="D10" s="4">
        <v>3</v>
      </c>
      <c r="H10" s="4">
        <f t="shared" si="0"/>
        <v>3</v>
      </c>
      <c r="J10" s="4">
        <v>4</v>
      </c>
      <c r="K10" s="4">
        <v>2</v>
      </c>
    </row>
    <row r="11" spans="1:11" x14ac:dyDescent="0.45">
      <c r="A11" s="3">
        <v>6</v>
      </c>
      <c r="B11" s="3" t="s">
        <v>5</v>
      </c>
      <c r="C11" s="2">
        <v>2</v>
      </c>
      <c r="D11" s="4">
        <v>3</v>
      </c>
      <c r="H11" s="4">
        <f t="shared" si="0"/>
        <v>3</v>
      </c>
      <c r="J11" s="4">
        <v>5</v>
      </c>
      <c r="K11" s="4">
        <v>1</v>
      </c>
    </row>
    <row r="12" spans="1:11" x14ac:dyDescent="0.45">
      <c r="A12" s="3">
        <v>7</v>
      </c>
      <c r="B12" s="3" t="s">
        <v>6</v>
      </c>
      <c r="C12" s="2">
        <v>4</v>
      </c>
      <c r="H12" s="4">
        <f t="shared" si="0"/>
        <v>2</v>
      </c>
    </row>
    <row r="13" spans="1:11" x14ac:dyDescent="0.45">
      <c r="A13" s="2">
        <v>8</v>
      </c>
      <c r="B13" s="2" t="s">
        <v>7</v>
      </c>
      <c r="C13" s="2">
        <v>2</v>
      </c>
      <c r="D13" s="4">
        <v>4</v>
      </c>
      <c r="H13" s="4">
        <f t="shared" si="0"/>
        <v>4</v>
      </c>
    </row>
    <row r="14" spans="1:11" x14ac:dyDescent="0.45">
      <c r="A14" s="2">
        <v>9</v>
      </c>
      <c r="B14" s="2" t="s">
        <v>8</v>
      </c>
      <c r="C14" s="2">
        <v>2</v>
      </c>
      <c r="D14" s="4">
        <v>4</v>
      </c>
      <c r="H14" s="4">
        <f t="shared" si="0"/>
        <v>4</v>
      </c>
      <c r="I14" s="4" t="s">
        <v>83</v>
      </c>
    </row>
    <row r="15" spans="1:11" x14ac:dyDescent="0.45">
      <c r="A15" s="2">
        <v>10</v>
      </c>
      <c r="B15" s="2" t="s">
        <v>9</v>
      </c>
      <c r="C15" s="2">
        <v>2</v>
      </c>
      <c r="D15" s="4">
        <v>4</v>
      </c>
      <c r="H15" s="4">
        <f t="shared" si="0"/>
        <v>4</v>
      </c>
      <c r="I15" s="4" t="s">
        <v>83</v>
      </c>
    </row>
    <row r="16" spans="1:11" x14ac:dyDescent="0.45">
      <c r="A16" s="2">
        <v>11</v>
      </c>
      <c r="B16" s="2" t="s">
        <v>10</v>
      </c>
      <c r="C16" s="2">
        <v>3</v>
      </c>
      <c r="H16" s="4">
        <f t="shared" si="0"/>
        <v>2</v>
      </c>
    </row>
    <row r="17" spans="1:9" x14ac:dyDescent="0.45">
      <c r="A17" s="2">
        <v>12</v>
      </c>
      <c r="B17" s="2" t="s">
        <v>11</v>
      </c>
      <c r="C17" s="2">
        <v>4</v>
      </c>
      <c r="H17" s="4">
        <f t="shared" si="0"/>
        <v>3</v>
      </c>
    </row>
    <row r="18" spans="1:9" x14ac:dyDescent="0.45">
      <c r="A18" s="2">
        <v>13</v>
      </c>
      <c r="B18" s="2" t="s">
        <v>12</v>
      </c>
      <c r="C18" s="2">
        <v>3</v>
      </c>
      <c r="D18" s="4">
        <v>1</v>
      </c>
      <c r="H18" s="4">
        <f t="shared" si="0"/>
        <v>4</v>
      </c>
    </row>
    <row r="19" spans="1:9" x14ac:dyDescent="0.45">
      <c r="A19" s="2">
        <v>14</v>
      </c>
      <c r="B19" s="2" t="s">
        <v>13</v>
      </c>
      <c r="C19" s="2">
        <v>3</v>
      </c>
      <c r="D19" s="4">
        <v>1</v>
      </c>
      <c r="H19" s="4">
        <f t="shared" si="0"/>
        <v>3</v>
      </c>
      <c r="I19" s="4" t="s">
        <v>83</v>
      </c>
    </row>
    <row r="20" spans="1:9" x14ac:dyDescent="0.45">
      <c r="A20" s="2">
        <v>15</v>
      </c>
      <c r="B20" s="2" t="s">
        <v>14</v>
      </c>
      <c r="C20" s="2">
        <v>4</v>
      </c>
      <c r="D20" s="4">
        <v>1</v>
      </c>
      <c r="H20" s="4">
        <f t="shared" si="0"/>
        <v>3</v>
      </c>
    </row>
    <row r="21" spans="1:9" x14ac:dyDescent="0.45">
      <c r="A21" s="2">
        <v>16</v>
      </c>
      <c r="B21" s="2" t="s">
        <v>15</v>
      </c>
      <c r="C21" s="2">
        <v>4</v>
      </c>
      <c r="D21" s="4">
        <v>1</v>
      </c>
      <c r="H21" s="4">
        <f t="shared" si="0"/>
        <v>4</v>
      </c>
    </row>
    <row r="22" spans="1:9" x14ac:dyDescent="0.45">
      <c r="A22" s="2">
        <v>17</v>
      </c>
      <c r="B22" s="2" t="s">
        <v>16</v>
      </c>
      <c r="C22" s="2">
        <v>3</v>
      </c>
      <c r="D22" s="4">
        <v>1</v>
      </c>
      <c r="H22" s="4">
        <f t="shared" si="0"/>
        <v>4</v>
      </c>
    </row>
    <row r="23" spans="1:9" x14ac:dyDescent="0.45">
      <c r="A23" s="2">
        <v>18</v>
      </c>
      <c r="B23" s="2" t="s">
        <v>17</v>
      </c>
      <c r="C23" s="2">
        <v>2</v>
      </c>
      <c r="D23" s="4">
        <v>1</v>
      </c>
      <c r="H23" s="4">
        <f t="shared" si="0"/>
        <v>3</v>
      </c>
    </row>
    <row r="24" spans="1:9" x14ac:dyDescent="0.45">
      <c r="A24" s="2">
        <v>19</v>
      </c>
      <c r="B24" s="2" t="s">
        <v>18</v>
      </c>
      <c r="C24" s="2">
        <v>2</v>
      </c>
      <c r="D24" s="4">
        <v>1</v>
      </c>
      <c r="H24" s="4">
        <f t="shared" si="0"/>
        <v>2</v>
      </c>
    </row>
    <row r="25" spans="1:9" x14ac:dyDescent="0.45">
      <c r="A25" s="2">
        <v>20</v>
      </c>
      <c r="B25" s="2" t="s">
        <v>19</v>
      </c>
      <c r="C25" s="2">
        <v>3</v>
      </c>
      <c r="D25" s="4">
        <v>1</v>
      </c>
      <c r="H25" s="4">
        <f t="shared" si="0"/>
        <v>2</v>
      </c>
    </row>
    <row r="26" spans="1:9" x14ac:dyDescent="0.45">
      <c r="A26" s="2">
        <v>21</v>
      </c>
      <c r="B26" s="2" t="s">
        <v>20</v>
      </c>
      <c r="C26" s="2">
        <v>4</v>
      </c>
      <c r="D26" s="4">
        <v>1</v>
      </c>
      <c r="H26" s="4">
        <f t="shared" si="0"/>
        <v>3</v>
      </c>
    </row>
    <row r="27" spans="1:9" x14ac:dyDescent="0.45">
      <c r="A27" s="2">
        <v>22</v>
      </c>
      <c r="B27" s="2" t="s">
        <v>21</v>
      </c>
      <c r="C27" s="2">
        <v>3</v>
      </c>
      <c r="D27" s="4">
        <v>1</v>
      </c>
      <c r="H27" s="4">
        <f t="shared" si="0"/>
        <v>4</v>
      </c>
    </row>
    <row r="28" spans="1:9" x14ac:dyDescent="0.45">
      <c r="A28" s="2">
        <v>23</v>
      </c>
      <c r="B28" s="2" t="s">
        <v>22</v>
      </c>
      <c r="C28" s="2">
        <v>3</v>
      </c>
      <c r="D28" s="4">
        <v>1</v>
      </c>
      <c r="H28" s="4">
        <f t="shared" si="0"/>
        <v>3</v>
      </c>
      <c r="I28" s="4" t="s">
        <v>83</v>
      </c>
    </row>
    <row r="29" spans="1:9" x14ac:dyDescent="0.45">
      <c r="A29" s="2">
        <v>24</v>
      </c>
      <c r="B29" s="2" t="s">
        <v>23</v>
      </c>
      <c r="C29" s="2">
        <v>2</v>
      </c>
      <c r="D29" s="4">
        <v>1</v>
      </c>
      <c r="H29" s="4">
        <f t="shared" si="0"/>
        <v>3</v>
      </c>
      <c r="I29" s="4" t="s">
        <v>83</v>
      </c>
    </row>
    <row r="30" spans="1:9" x14ac:dyDescent="0.45">
      <c r="A30" s="2">
        <v>25</v>
      </c>
      <c r="B30" s="2" t="s">
        <v>24</v>
      </c>
      <c r="C30" s="2">
        <v>3</v>
      </c>
      <c r="D30" s="4">
        <v>1</v>
      </c>
      <c r="H30" s="4">
        <f t="shared" si="0"/>
        <v>2</v>
      </c>
    </row>
    <row r="31" spans="1:9" x14ac:dyDescent="0.45">
      <c r="A31" s="2">
        <v>26</v>
      </c>
      <c r="B31" s="2" t="s">
        <v>25</v>
      </c>
      <c r="C31" s="2">
        <v>4</v>
      </c>
      <c r="D31" s="4">
        <v>2</v>
      </c>
      <c r="H31" s="4">
        <f t="shared" si="0"/>
        <v>3</v>
      </c>
    </row>
    <row r="32" spans="1:9" x14ac:dyDescent="0.45">
      <c r="A32" s="2">
        <v>27</v>
      </c>
      <c r="B32" s="2" t="s">
        <v>26</v>
      </c>
      <c r="C32" s="2">
        <v>2</v>
      </c>
      <c r="D32" s="4">
        <v>2</v>
      </c>
      <c r="H32" s="4">
        <f t="shared" si="0"/>
        <v>4</v>
      </c>
    </row>
    <row r="33" spans="1:9" x14ac:dyDescent="0.45">
      <c r="A33" s="2">
        <v>28</v>
      </c>
      <c r="B33" s="2" t="s">
        <v>27</v>
      </c>
      <c r="C33" s="2">
        <v>4</v>
      </c>
      <c r="D33" s="4">
        <v>2</v>
      </c>
      <c r="H33" s="4">
        <f t="shared" si="0"/>
        <v>4</v>
      </c>
      <c r="I33" s="4" t="s">
        <v>83</v>
      </c>
    </row>
    <row r="34" spans="1:9" x14ac:dyDescent="0.45">
      <c r="A34" s="2">
        <v>29</v>
      </c>
      <c r="B34" s="2" t="s">
        <v>28</v>
      </c>
      <c r="C34" s="2">
        <v>1</v>
      </c>
      <c r="D34" s="4">
        <v>2</v>
      </c>
      <c r="H34" s="4">
        <f t="shared" si="0"/>
        <v>4</v>
      </c>
    </row>
    <row r="35" spans="1:9" x14ac:dyDescent="0.45">
      <c r="A35" s="2">
        <v>30</v>
      </c>
      <c r="B35" s="2" t="s">
        <v>29</v>
      </c>
      <c r="C35" s="2">
        <v>4</v>
      </c>
      <c r="H35" s="4">
        <f t="shared" si="0"/>
        <v>5</v>
      </c>
      <c r="I35" s="4" t="s">
        <v>83</v>
      </c>
    </row>
    <row r="36" spans="1:9" x14ac:dyDescent="0.45">
      <c r="A36" s="2">
        <v>31</v>
      </c>
      <c r="B36" s="2" t="s">
        <v>30</v>
      </c>
      <c r="C36" s="2">
        <v>4</v>
      </c>
      <c r="D36" s="4">
        <v>5</v>
      </c>
      <c r="H36" s="4">
        <f t="shared" si="0"/>
        <v>4</v>
      </c>
    </row>
    <row r="37" spans="1:9" x14ac:dyDescent="0.45">
      <c r="A37" s="2">
        <v>32</v>
      </c>
      <c r="B37" s="2" t="s">
        <v>31</v>
      </c>
      <c r="C37" s="2">
        <v>3</v>
      </c>
      <c r="D37" s="4">
        <v>5</v>
      </c>
      <c r="H37" s="4">
        <f t="shared" si="0"/>
        <v>4</v>
      </c>
    </row>
    <row r="38" spans="1:9" x14ac:dyDescent="0.45">
      <c r="A38" s="2">
        <v>33</v>
      </c>
      <c r="B38" s="2" t="s">
        <v>32</v>
      </c>
      <c r="C38" s="2">
        <v>2</v>
      </c>
      <c r="H38" s="4">
        <f t="shared" si="0"/>
        <v>3</v>
      </c>
      <c r="I38" s="4" t="s">
        <v>83</v>
      </c>
    </row>
    <row r="39" spans="1:9" x14ac:dyDescent="0.45">
      <c r="A39" s="2">
        <v>34</v>
      </c>
      <c r="B39" s="2" t="s">
        <v>33</v>
      </c>
      <c r="C39" s="2">
        <v>3</v>
      </c>
      <c r="H39" s="4">
        <f t="shared" ref="H39:H70" si="1">IF(I39&lt;&gt;"",VLOOKUP(C38,J:K,2,FALSE),C38)</f>
        <v>4</v>
      </c>
      <c r="I39" s="4" t="s">
        <v>83</v>
      </c>
    </row>
    <row r="40" spans="1:9" x14ac:dyDescent="0.45">
      <c r="A40" s="2">
        <v>35</v>
      </c>
      <c r="B40" s="2" t="s">
        <v>34</v>
      </c>
      <c r="C40" s="2">
        <v>3</v>
      </c>
      <c r="D40" s="4">
        <v>2</v>
      </c>
      <c r="H40" s="4">
        <f t="shared" si="1"/>
        <v>3</v>
      </c>
      <c r="I40" s="4" t="s">
        <v>83</v>
      </c>
    </row>
    <row r="41" spans="1:9" x14ac:dyDescent="0.45">
      <c r="A41" s="2">
        <v>36</v>
      </c>
      <c r="B41" s="2" t="s">
        <v>35</v>
      </c>
      <c r="C41" s="2">
        <v>2</v>
      </c>
      <c r="D41" s="4">
        <v>2</v>
      </c>
      <c r="H41" s="4">
        <f t="shared" si="1"/>
        <v>3</v>
      </c>
      <c r="I41" s="4" t="s">
        <v>83</v>
      </c>
    </row>
    <row r="42" spans="1:9" x14ac:dyDescent="0.45">
      <c r="A42" s="2">
        <v>37</v>
      </c>
      <c r="B42" s="2" t="s">
        <v>36</v>
      </c>
      <c r="C42" s="2">
        <v>3</v>
      </c>
      <c r="D42" s="4">
        <v>2</v>
      </c>
      <c r="H42" s="4">
        <f t="shared" si="1"/>
        <v>4</v>
      </c>
      <c r="I42" s="4" t="s">
        <v>83</v>
      </c>
    </row>
    <row r="43" spans="1:9" x14ac:dyDescent="0.45">
      <c r="A43" s="2">
        <v>38</v>
      </c>
      <c r="B43" s="2" t="s">
        <v>37</v>
      </c>
      <c r="C43" s="2">
        <v>3</v>
      </c>
      <c r="D43" s="4">
        <v>2</v>
      </c>
      <c r="H43" s="4">
        <f t="shared" si="1"/>
        <v>3</v>
      </c>
    </row>
    <row r="44" spans="1:9" x14ac:dyDescent="0.45">
      <c r="A44" s="2">
        <v>39</v>
      </c>
      <c r="B44" s="2" t="s">
        <v>38</v>
      </c>
      <c r="C44" s="2">
        <v>4</v>
      </c>
      <c r="H44" s="4">
        <f t="shared" si="1"/>
        <v>3</v>
      </c>
    </row>
    <row r="45" spans="1:9" x14ac:dyDescent="0.45">
      <c r="A45" s="2">
        <v>40</v>
      </c>
      <c r="B45" s="2" t="s">
        <v>39</v>
      </c>
      <c r="C45" s="2">
        <v>3</v>
      </c>
      <c r="H45" s="4">
        <f t="shared" si="1"/>
        <v>4</v>
      </c>
    </row>
    <row r="46" spans="1:9" x14ac:dyDescent="0.45">
      <c r="A46" s="2">
        <v>41</v>
      </c>
      <c r="B46" s="2" t="s">
        <v>40</v>
      </c>
      <c r="C46" s="2">
        <v>3</v>
      </c>
      <c r="D46" s="4">
        <v>7</v>
      </c>
      <c r="H46" s="4">
        <f t="shared" si="1"/>
        <v>3</v>
      </c>
    </row>
    <row r="47" spans="1:9" x14ac:dyDescent="0.45">
      <c r="A47" s="2">
        <v>42</v>
      </c>
      <c r="B47" s="2" t="s">
        <v>41</v>
      </c>
      <c r="C47" s="2">
        <v>3</v>
      </c>
      <c r="D47" s="4">
        <v>7</v>
      </c>
      <c r="H47" s="4">
        <f t="shared" si="1"/>
        <v>3</v>
      </c>
    </row>
    <row r="48" spans="1:9" x14ac:dyDescent="0.45">
      <c r="A48" s="2">
        <v>43</v>
      </c>
      <c r="B48" s="2" t="s">
        <v>42</v>
      </c>
      <c r="C48" s="2">
        <v>3</v>
      </c>
      <c r="D48" s="4">
        <v>7</v>
      </c>
      <c r="H48" s="4">
        <f t="shared" si="1"/>
        <v>3</v>
      </c>
    </row>
    <row r="49" spans="1:9" x14ac:dyDescent="0.45">
      <c r="A49" s="2">
        <v>44</v>
      </c>
      <c r="B49" s="2" t="s">
        <v>43</v>
      </c>
      <c r="C49" s="2">
        <v>3</v>
      </c>
      <c r="D49" s="4">
        <v>7</v>
      </c>
      <c r="H49" s="4">
        <f t="shared" si="1"/>
        <v>3</v>
      </c>
    </row>
    <row r="50" spans="1:9" x14ac:dyDescent="0.45">
      <c r="A50" s="2">
        <v>45</v>
      </c>
      <c r="B50" s="2" t="s">
        <v>44</v>
      </c>
      <c r="C50" s="2">
        <v>3</v>
      </c>
      <c r="H50" s="4">
        <f t="shared" si="1"/>
        <v>3</v>
      </c>
    </row>
    <row r="51" spans="1:9" x14ac:dyDescent="0.45">
      <c r="A51" s="2">
        <v>46</v>
      </c>
      <c r="B51" s="2" t="s">
        <v>45</v>
      </c>
      <c r="C51" s="2">
        <v>3</v>
      </c>
      <c r="D51" s="4">
        <v>3</v>
      </c>
      <c r="H51" s="4">
        <f t="shared" si="1"/>
        <v>3</v>
      </c>
    </row>
    <row r="52" spans="1:9" x14ac:dyDescent="0.45">
      <c r="A52" s="2">
        <v>47</v>
      </c>
      <c r="B52" s="2" t="s">
        <v>46</v>
      </c>
      <c r="C52" s="2">
        <v>3</v>
      </c>
      <c r="D52" s="4">
        <v>3</v>
      </c>
      <c r="H52" s="4">
        <f t="shared" si="1"/>
        <v>3</v>
      </c>
    </row>
    <row r="53" spans="1:9" x14ac:dyDescent="0.45">
      <c r="A53" s="2">
        <v>48</v>
      </c>
      <c r="B53" s="2" t="s">
        <v>47</v>
      </c>
      <c r="C53" s="2">
        <v>2</v>
      </c>
      <c r="D53" s="4">
        <v>6</v>
      </c>
      <c r="H53" s="4">
        <f t="shared" si="1"/>
        <v>3</v>
      </c>
    </row>
    <row r="54" spans="1:9" x14ac:dyDescent="0.45">
      <c r="A54" s="2">
        <v>49</v>
      </c>
      <c r="B54" s="2" t="s">
        <v>48</v>
      </c>
      <c r="C54" s="2">
        <v>4</v>
      </c>
      <c r="D54" s="4">
        <v>6</v>
      </c>
      <c r="H54" s="4">
        <f t="shared" si="1"/>
        <v>4</v>
      </c>
      <c r="I54" s="4" t="s">
        <v>83</v>
      </c>
    </row>
    <row r="55" spans="1:9" x14ac:dyDescent="0.45">
      <c r="A55" s="2">
        <v>50</v>
      </c>
      <c r="B55" s="2" t="s">
        <v>49</v>
      </c>
      <c r="C55" s="2">
        <v>3</v>
      </c>
      <c r="D55" s="4">
        <v>6</v>
      </c>
      <c r="H55" s="4">
        <f t="shared" si="1"/>
        <v>2</v>
      </c>
      <c r="I55" s="4" t="s">
        <v>83</v>
      </c>
    </row>
    <row r="56" spans="1:9" x14ac:dyDescent="0.45">
      <c r="A56" s="2">
        <v>51</v>
      </c>
      <c r="B56" s="2" t="s">
        <v>50</v>
      </c>
      <c r="C56" s="2">
        <v>1</v>
      </c>
      <c r="D56" s="4">
        <v>6</v>
      </c>
      <c r="H56" s="4">
        <f t="shared" si="1"/>
        <v>3</v>
      </c>
      <c r="I56" s="4" t="s">
        <v>83</v>
      </c>
    </row>
    <row r="57" spans="1:9" x14ac:dyDescent="0.45">
      <c r="A57" s="2">
        <v>52</v>
      </c>
      <c r="B57" s="2" t="s">
        <v>51</v>
      </c>
      <c r="C57" s="2">
        <v>3</v>
      </c>
      <c r="D57" s="4">
        <v>6</v>
      </c>
      <c r="H57" s="4">
        <f t="shared" si="1"/>
        <v>5</v>
      </c>
      <c r="I57" s="4" t="s">
        <v>83</v>
      </c>
    </row>
    <row r="58" spans="1:9" x14ac:dyDescent="0.45">
      <c r="A58" s="2">
        <v>53</v>
      </c>
      <c r="B58" s="2" t="s">
        <v>52</v>
      </c>
      <c r="C58" s="2">
        <v>1</v>
      </c>
      <c r="H58" s="4">
        <f t="shared" si="1"/>
        <v>3</v>
      </c>
      <c r="I58" s="4" t="s">
        <v>83</v>
      </c>
    </row>
    <row r="59" spans="1:9" x14ac:dyDescent="0.45">
      <c r="A59" s="2">
        <v>54</v>
      </c>
      <c r="B59" s="2" t="s">
        <v>53</v>
      </c>
      <c r="C59" s="2">
        <v>2</v>
      </c>
      <c r="D59" s="4">
        <v>2</v>
      </c>
      <c r="H59" s="4">
        <f t="shared" si="1"/>
        <v>5</v>
      </c>
      <c r="I59" s="4" t="s">
        <v>83</v>
      </c>
    </row>
    <row r="60" spans="1:9" x14ac:dyDescent="0.45">
      <c r="A60" s="2">
        <v>55</v>
      </c>
      <c r="B60" s="2" t="s">
        <v>54</v>
      </c>
      <c r="C60" s="2">
        <v>2</v>
      </c>
      <c r="D60" s="4">
        <v>2</v>
      </c>
      <c r="H60" s="4">
        <f t="shared" si="1"/>
        <v>2</v>
      </c>
    </row>
    <row r="61" spans="1:9" x14ac:dyDescent="0.45">
      <c r="A61" s="2">
        <v>56</v>
      </c>
      <c r="B61" s="2" t="s">
        <v>55</v>
      </c>
      <c r="C61" s="2">
        <v>3</v>
      </c>
      <c r="D61" s="4">
        <v>8</v>
      </c>
      <c r="H61" s="4">
        <f t="shared" si="1"/>
        <v>2</v>
      </c>
    </row>
    <row r="62" spans="1:9" x14ac:dyDescent="0.45">
      <c r="A62" s="3">
        <v>57</v>
      </c>
      <c r="B62" s="3" t="s">
        <v>56</v>
      </c>
      <c r="C62" s="2">
        <v>4</v>
      </c>
      <c r="D62" s="4">
        <v>8</v>
      </c>
      <c r="H62" s="4">
        <f t="shared" si="1"/>
        <v>3</v>
      </c>
    </row>
    <row r="63" spans="1:9" x14ac:dyDescent="0.45">
      <c r="A63" s="3">
        <v>58</v>
      </c>
      <c r="B63" s="3" t="s">
        <v>57</v>
      </c>
      <c r="C63" s="2">
        <v>3</v>
      </c>
      <c r="D63" s="4">
        <v>5</v>
      </c>
      <c r="H63" s="4">
        <f t="shared" si="1"/>
        <v>4</v>
      </c>
    </row>
    <row r="64" spans="1:9" x14ac:dyDescent="0.45">
      <c r="A64" s="3">
        <v>59</v>
      </c>
      <c r="B64" s="3" t="s">
        <v>58</v>
      </c>
      <c r="C64" s="2">
        <v>4</v>
      </c>
      <c r="D64" s="4">
        <v>5</v>
      </c>
      <c r="H64" s="4">
        <f t="shared" si="1"/>
        <v>3</v>
      </c>
    </row>
    <row r="65" spans="1:8" x14ac:dyDescent="0.45">
      <c r="A65" s="3">
        <v>60</v>
      </c>
      <c r="B65" s="3" t="s">
        <v>59</v>
      </c>
      <c r="C65" s="2">
        <v>3</v>
      </c>
      <c r="D65" s="4">
        <v>4</v>
      </c>
      <c r="H65" s="4">
        <f t="shared" si="1"/>
        <v>4</v>
      </c>
    </row>
    <row r="66" spans="1:8" x14ac:dyDescent="0.45">
      <c r="A66" s="3">
        <v>61</v>
      </c>
      <c r="B66" s="3" t="s">
        <v>60</v>
      </c>
      <c r="C66" s="2">
        <v>3</v>
      </c>
      <c r="D66" s="4">
        <v>4</v>
      </c>
      <c r="H66" s="4">
        <f t="shared" si="1"/>
        <v>3</v>
      </c>
    </row>
    <row r="67" spans="1:8" x14ac:dyDescent="0.45">
      <c r="A67" s="3">
        <v>62</v>
      </c>
      <c r="B67" s="3" t="s">
        <v>61</v>
      </c>
      <c r="C67" s="2">
        <v>3</v>
      </c>
      <c r="H67" s="4">
        <f t="shared" si="1"/>
        <v>3</v>
      </c>
    </row>
    <row r="68" spans="1:8" x14ac:dyDescent="0.45">
      <c r="A68" s="3">
        <v>63</v>
      </c>
      <c r="B68" s="3" t="s">
        <v>62</v>
      </c>
      <c r="C68" s="2">
        <v>4</v>
      </c>
      <c r="D68" s="4">
        <v>8</v>
      </c>
      <c r="H68" s="4">
        <f t="shared" si="1"/>
        <v>3</v>
      </c>
    </row>
    <row r="69" spans="1:8" x14ac:dyDescent="0.45">
      <c r="A69" s="3">
        <v>64</v>
      </c>
      <c r="B69" s="3" t="s">
        <v>63</v>
      </c>
      <c r="C69" s="2">
        <v>4</v>
      </c>
      <c r="D69" s="4">
        <v>8</v>
      </c>
      <c r="H69" s="4">
        <f t="shared" si="1"/>
        <v>4</v>
      </c>
    </row>
    <row r="70" spans="1:8" x14ac:dyDescent="0.45">
      <c r="H70" s="4">
        <f t="shared" si="1"/>
        <v>4</v>
      </c>
    </row>
  </sheetData>
  <autoFilter ref="B5:B515" xr:uid="{83F61885-0D5E-490A-8230-488D53376575}"/>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B0D0-555F-40FB-8E8E-D55747B8F751}">
  <dimension ref="A1:K22"/>
  <sheetViews>
    <sheetView zoomScale="85" zoomScaleNormal="85" workbookViewId="0">
      <selection activeCell="H15" sqref="H15"/>
    </sheetView>
  </sheetViews>
  <sheetFormatPr defaultRowHeight="18" x14ac:dyDescent="0.45"/>
  <cols>
    <col min="1" max="1" width="4.09765625" bestFit="1" customWidth="1"/>
    <col min="2" max="2" width="97.8984375" bestFit="1" customWidth="1"/>
    <col min="3" max="3" width="8.796875" style="1"/>
    <col min="4" max="4" width="8.796875" style="4"/>
    <col min="5" max="5" width="8.796875" style="1"/>
    <col min="6" max="6" width="2.69921875" style="1" bestFit="1" customWidth="1"/>
    <col min="7" max="7" width="18.5" style="1" bestFit="1" customWidth="1"/>
    <col min="8" max="8" width="2.69921875" style="1" bestFit="1" customWidth="1"/>
    <col min="9" max="9" width="17.296875" style="4" bestFit="1" customWidth="1"/>
    <col min="10" max="10" width="8.796875" style="4"/>
    <col min="11" max="11" width="8.796875" style="4" customWidth="1"/>
    <col min="12" max="16384" width="8.796875" style="1"/>
  </cols>
  <sheetData>
    <row r="1" spans="1:9" ht="32.4" x14ac:dyDescent="0.45">
      <c r="A1" s="6" t="s">
        <v>89</v>
      </c>
      <c r="B1" s="5"/>
      <c r="F1" s="2">
        <v>1</v>
      </c>
      <c r="G1" s="2" t="s">
        <v>78</v>
      </c>
      <c r="H1" s="9">
        <v>5</v>
      </c>
      <c r="I1" s="9" t="s">
        <v>108</v>
      </c>
    </row>
    <row r="2" spans="1:9" x14ac:dyDescent="0.45">
      <c r="F2" s="2">
        <v>2</v>
      </c>
      <c r="G2" s="2" t="s">
        <v>106</v>
      </c>
      <c r="H2" s="10">
        <v>6</v>
      </c>
      <c r="I2" s="10" t="s">
        <v>109</v>
      </c>
    </row>
    <row r="3" spans="1:9" x14ac:dyDescent="0.45">
      <c r="F3" s="2">
        <v>3</v>
      </c>
      <c r="G3" s="2" t="s">
        <v>107</v>
      </c>
      <c r="H3" s="10">
        <v>7</v>
      </c>
      <c r="I3" s="10" t="s">
        <v>110</v>
      </c>
    </row>
    <row r="4" spans="1:9" x14ac:dyDescent="0.45">
      <c r="A4" s="3" t="s">
        <v>65</v>
      </c>
      <c r="B4" s="3" t="s">
        <v>64</v>
      </c>
      <c r="C4" s="2" t="s">
        <v>75</v>
      </c>
      <c r="F4" s="2">
        <v>4</v>
      </c>
      <c r="G4" s="2" t="s">
        <v>80</v>
      </c>
    </row>
    <row r="5" spans="1:9" x14ac:dyDescent="0.45">
      <c r="A5" s="3">
        <v>1</v>
      </c>
      <c r="B5" s="3" t="s">
        <v>90</v>
      </c>
      <c r="C5" s="2">
        <v>4</v>
      </c>
    </row>
    <row r="6" spans="1:9" x14ac:dyDescent="0.45">
      <c r="A6" s="3">
        <v>2</v>
      </c>
      <c r="B6" s="3" t="s">
        <v>91</v>
      </c>
      <c r="C6" s="2">
        <v>4</v>
      </c>
    </row>
    <row r="7" spans="1:9" x14ac:dyDescent="0.45">
      <c r="A7" s="3">
        <v>3</v>
      </c>
      <c r="B7" s="3" t="s">
        <v>92</v>
      </c>
      <c r="C7" s="2">
        <v>2</v>
      </c>
      <c r="H7" s="4"/>
    </row>
    <row r="8" spans="1:9" x14ac:dyDescent="0.45">
      <c r="A8" s="3">
        <v>4</v>
      </c>
      <c r="B8" s="3" t="s">
        <v>93</v>
      </c>
      <c r="C8" s="2">
        <v>3</v>
      </c>
      <c r="H8" s="4"/>
    </row>
    <row r="9" spans="1:9" x14ac:dyDescent="0.45">
      <c r="A9" s="3">
        <v>5</v>
      </c>
      <c r="B9" s="3" t="s">
        <v>94</v>
      </c>
      <c r="C9" s="2">
        <v>3</v>
      </c>
      <c r="H9" s="4"/>
    </row>
    <row r="10" spans="1:9" x14ac:dyDescent="0.45">
      <c r="A10" s="3">
        <v>6</v>
      </c>
      <c r="B10" s="3" t="s">
        <v>95</v>
      </c>
      <c r="C10" s="2">
        <v>2</v>
      </c>
      <c r="H10" s="4"/>
    </row>
    <row r="11" spans="1:9" x14ac:dyDescent="0.45">
      <c r="A11" s="3">
        <v>7</v>
      </c>
      <c r="B11" s="3" t="s">
        <v>96</v>
      </c>
      <c r="C11" s="2">
        <v>4</v>
      </c>
      <c r="H11" s="4"/>
    </row>
    <row r="12" spans="1:9" x14ac:dyDescent="0.45">
      <c r="A12" s="2">
        <v>8</v>
      </c>
      <c r="B12" s="2" t="s">
        <v>97</v>
      </c>
      <c r="C12" s="2">
        <v>2</v>
      </c>
      <c r="H12" s="4"/>
    </row>
    <row r="13" spans="1:9" x14ac:dyDescent="0.45">
      <c r="A13" s="2">
        <v>9</v>
      </c>
      <c r="B13" s="2" t="s">
        <v>98</v>
      </c>
      <c r="C13" s="2">
        <v>2</v>
      </c>
      <c r="H13" s="4"/>
    </row>
    <row r="14" spans="1:9" x14ac:dyDescent="0.45">
      <c r="A14" s="2">
        <v>10</v>
      </c>
      <c r="B14" s="2" t="s">
        <v>99</v>
      </c>
      <c r="C14" s="2">
        <v>2</v>
      </c>
      <c r="H14" s="4"/>
    </row>
    <row r="15" spans="1:9" x14ac:dyDescent="0.45">
      <c r="A15" s="2">
        <v>11</v>
      </c>
      <c r="B15" s="2" t="s">
        <v>100</v>
      </c>
      <c r="C15" s="2">
        <v>3</v>
      </c>
      <c r="H15" s="4"/>
    </row>
    <row r="16" spans="1:9" x14ac:dyDescent="0.45">
      <c r="A16" s="2">
        <v>12</v>
      </c>
      <c r="B16" s="2" t="s">
        <v>101</v>
      </c>
      <c r="C16" s="2">
        <v>4</v>
      </c>
      <c r="H16" s="4"/>
    </row>
    <row r="17" spans="1:8" x14ac:dyDescent="0.45">
      <c r="A17" s="2">
        <v>13</v>
      </c>
      <c r="B17" s="2" t="s">
        <v>102</v>
      </c>
      <c r="C17" s="2">
        <v>3</v>
      </c>
      <c r="H17" s="4"/>
    </row>
    <row r="18" spans="1:8" x14ac:dyDescent="0.45">
      <c r="A18" s="2">
        <v>14</v>
      </c>
      <c r="B18" s="2" t="s">
        <v>103</v>
      </c>
      <c r="C18" s="2">
        <v>3</v>
      </c>
      <c r="H18" s="4"/>
    </row>
    <row r="19" spans="1:8" x14ac:dyDescent="0.45">
      <c r="A19" s="2">
        <v>15</v>
      </c>
      <c r="B19" s="2" t="s">
        <v>104</v>
      </c>
      <c r="C19" s="2">
        <v>4</v>
      </c>
      <c r="H19" s="4"/>
    </row>
    <row r="20" spans="1:8" x14ac:dyDescent="0.45">
      <c r="A20" s="2">
        <v>16</v>
      </c>
      <c r="B20" s="2" t="s">
        <v>105</v>
      </c>
      <c r="C20" s="2">
        <v>4</v>
      </c>
      <c r="H20" s="4"/>
    </row>
    <row r="21" spans="1:8" x14ac:dyDescent="0.45">
      <c r="H21" s="4"/>
    </row>
    <row r="22" spans="1:8" x14ac:dyDescent="0.45">
      <c r="H22" s="4"/>
    </row>
  </sheetData>
  <autoFilter ref="B4:B466" xr:uid="{83F61885-0D5E-490A-8230-488D53376575}"/>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結果</vt:lpstr>
      <vt:lpstr>Q1</vt:lpstr>
      <vt:lpstr>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 name</cp:lastModifiedBy>
  <dcterms:created xsi:type="dcterms:W3CDTF">2021-08-13T11:54:22Z</dcterms:created>
  <dcterms:modified xsi:type="dcterms:W3CDTF">2021-08-14T23:22:14Z</dcterms:modified>
</cp:coreProperties>
</file>